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r\Dropbox\SCHOTT DATA FILES- MAY 2021\TAURUS ONE DATA FILES\ACCUBLEND NEW 230105\DESIGN\COMMON\ENGINEERING CALCS\"/>
    </mc:Choice>
  </mc:AlternateContent>
  <xr:revisionPtr revIDLastSave="0" documentId="8_{FBDD2C71-71C9-4857-89E0-CB627DC9204C}" xr6:coauthVersionLast="47" xr6:coauthVersionMax="47" xr10:uidLastSave="{00000000-0000-0000-0000-000000000000}"/>
  <bookViews>
    <workbookView xWindow="9135" yWindow="3720" windowWidth="20355" windowHeight="12450" xr2:uid="{EC996D85-A57B-4A1F-ADD1-91D46545D0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D55" i="1"/>
  <c r="D57" i="1" s="1"/>
  <c r="D58" i="1" s="1"/>
  <c r="D46" i="1"/>
  <c r="D40" i="1"/>
  <c r="D42" i="1" s="1"/>
  <c r="E31" i="1"/>
  <c r="E34" i="1" s="1"/>
  <c r="E26" i="1"/>
  <c r="E27" i="1" s="1"/>
  <c r="C21" i="1"/>
  <c r="G19" i="1"/>
  <c r="H19" i="1" s="1"/>
  <c r="E19" i="1"/>
  <c r="G18" i="1"/>
  <c r="E18" i="1"/>
  <c r="H18" i="1" s="1"/>
  <c r="G17" i="1"/>
  <c r="E17" i="1"/>
  <c r="H17" i="1" s="1"/>
  <c r="G16" i="1"/>
  <c r="E16" i="1"/>
  <c r="H16" i="1" s="1"/>
  <c r="G15" i="1"/>
  <c r="E15" i="1"/>
  <c r="H15" i="1" s="1"/>
  <c r="G14" i="1"/>
  <c r="E14" i="1"/>
  <c r="H14" i="1" s="1"/>
  <c r="G13" i="1"/>
  <c r="E13" i="1"/>
  <c r="H13" i="1" s="1"/>
  <c r="G12" i="1"/>
  <c r="E12" i="1"/>
  <c r="E21" i="1" s="1"/>
  <c r="G11" i="1"/>
  <c r="H11" i="1" s="1"/>
  <c r="E11" i="1"/>
  <c r="G10" i="1"/>
  <c r="E10" i="1"/>
  <c r="H10" i="1" s="1"/>
  <c r="G9" i="1"/>
  <c r="E9" i="1"/>
  <c r="H9" i="1" s="1"/>
  <c r="H12" i="1" l="1"/>
  <c r="H21" i="1" s="1"/>
  <c r="D43" i="1"/>
  <c r="H40" i="1"/>
  <c r="D41" i="1"/>
  <c r="H46" i="1" l="1"/>
  <c r="H44" i="1" s="1"/>
  <c r="H42" i="1"/>
  <c r="H41" i="1"/>
  <c r="H43" i="1"/>
</calcChain>
</file>

<file path=xl/sharedStrings.xml><?xml version="1.0" encoding="utf-8"?>
<sst xmlns="http://schemas.openxmlformats.org/spreadsheetml/2006/main" count="101" uniqueCount="61">
  <si>
    <t>HEAT TRANSFER</t>
  </si>
  <si>
    <t>MULTIPLE COMPONENT HEAT CALCULATIONS</t>
  </si>
  <si>
    <t>INGREDIENT</t>
  </si>
  <si>
    <t>MASS FLOW</t>
  </si>
  <si>
    <t>Cp</t>
  </si>
  <si>
    <t>TEMP</t>
  </si>
  <si>
    <t>DELTA T</t>
  </si>
  <si>
    <t xml:space="preserve"> </t>
  </si>
  <si>
    <t>LB/HR</t>
  </si>
  <si>
    <t>BTU/LB-DEG F</t>
  </si>
  <si>
    <t>BTU/DEG F</t>
  </si>
  <si>
    <t>DEG F</t>
  </si>
  <si>
    <t>BTU/HR</t>
  </si>
  <si>
    <t>m x c x delta t</t>
  </si>
  <si>
    <t>TOTALS</t>
  </si>
  <si>
    <t>HEAT TRANSFER THROUGH AN INSULATOR</t>
  </si>
  <si>
    <t>LOSS</t>
  </si>
  <si>
    <t>KW</t>
  </si>
  <si>
    <t>LENGTH</t>
  </si>
  <si>
    <t>FT</t>
  </si>
  <si>
    <t>WIDTH</t>
  </si>
  <si>
    <t>R VALUE</t>
  </si>
  <si>
    <t>HR-SQFT-DEG F/BTU</t>
  </si>
  <si>
    <t>U</t>
  </si>
  <si>
    <t>BTU/(HR-SQFT-DEG F)</t>
  </si>
  <si>
    <t>K</t>
  </si>
  <si>
    <t>BTU-IN/(HR-SQFT-DEG F)</t>
  </si>
  <si>
    <t>INSULATION THICKNESS</t>
  </si>
  <si>
    <t>HEAT TRANSFER IN A SINGLE PASS HEAT EXCHANGER</t>
  </si>
  <si>
    <t>PRODUCT SIDE</t>
  </si>
  <si>
    <t>UTILITY SIDE</t>
  </si>
  <si>
    <t>POWER</t>
  </si>
  <si>
    <t>BTU / HR</t>
  </si>
  <si>
    <t>TONS</t>
  </si>
  <si>
    <t>REFRIG TONS</t>
  </si>
  <si>
    <t>FLOW</t>
  </si>
  <si>
    <t>GPM</t>
  </si>
  <si>
    <t>SPEC GRAVITY</t>
  </si>
  <si>
    <t>LB / MIN</t>
  </si>
  <si>
    <t>BTU / LB-DEG F</t>
  </si>
  <si>
    <t>EFFICIENCY</t>
  </si>
  <si>
    <t>SENSIBLE HEAT CHANGE OF A BATCH</t>
  </si>
  <si>
    <t>ENERGY</t>
  </si>
  <si>
    <t>BTU</t>
  </si>
  <si>
    <t>TIME</t>
  </si>
  <si>
    <t>MINUTES</t>
  </si>
  <si>
    <t>RATE</t>
  </si>
  <si>
    <t>VOLUME</t>
  </si>
  <si>
    <t>GALLONS</t>
  </si>
  <si>
    <t>MASS</t>
  </si>
  <si>
    <t>LB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</si>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</sst>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indexed="48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sz val="10"/>
      <color indexed="10"/>
      <name val="MS Sans Serif"/>
      <family val="2"/>
    </font>
    <font>
      <sz val="10"/>
      <name val="MS Sans Serif"/>
      <family val="2"/>
    </font>
    <font>
      <sz val="8.5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Continuous"/>
    </xf>
    <xf numFmtId="164" fontId="7" fillId="0" borderId="0" xfId="0" applyNumberFormat="1" applyFont="1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FDB32-9F3F-4531-B890-03DA1DA1D061}">
  <dimension ref="A1:I63"/>
  <sheetViews>
    <sheetView tabSelected="1" workbookViewId="0">
      <selection activeCell="J25" sqref="J25"/>
    </sheetView>
  </sheetViews>
  <sheetFormatPr defaultRowHeight="15" x14ac:dyDescent="0.25"/>
  <cols>
    <col min="1" max="1" width="9.140625" style="11"/>
    <col min="2" max="2" width="14.7109375" style="11" bestFit="1" customWidth="1"/>
    <col min="3" max="3" width="14" style="11" bestFit="1" customWidth="1"/>
    <col min="4" max="4" width="22.28515625" style="11" bestFit="1" customWidth="1"/>
    <col min="5" max="5" width="14" style="11" bestFit="1" customWidth="1"/>
    <col min="6" max="6" width="19.7109375" style="11" bestFit="1" customWidth="1"/>
    <col min="7" max="7" width="13.42578125" style="11" bestFit="1" customWidth="1"/>
    <col min="8" max="8" width="15.140625" style="11" bestFit="1" customWidth="1"/>
    <col min="9" max="9" width="14" style="11" bestFit="1" customWidth="1"/>
    <col min="10" max="16384" width="9.140625" style="11"/>
  </cols>
  <sheetData>
    <row r="1" spans="1:9" s="2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</row>
    <row r="2" spans="1:9" s="3" customFormat="1" x14ac:dyDescent="0.25"/>
    <row r="3" spans="1:9" s="3" customFormat="1" x14ac:dyDescent="0.25"/>
    <row r="4" spans="1:9" s="3" customFormat="1" ht="15.75" x14ac:dyDescent="0.25">
      <c r="A4" s="4" t="s">
        <v>1</v>
      </c>
      <c r="B4" s="4"/>
      <c r="C4" s="4"/>
      <c r="D4" s="4"/>
      <c r="E4" s="4"/>
      <c r="F4" s="4"/>
      <c r="G4" s="4"/>
      <c r="H4" s="4"/>
    </row>
    <row r="5" spans="1:9" s="3" customFormat="1" x14ac:dyDescent="0.25"/>
    <row r="6" spans="1:9" s="5" customFormat="1" ht="12.75" x14ac:dyDescent="0.2">
      <c r="B6" s="5" t="s">
        <v>2</v>
      </c>
      <c r="C6" s="5" t="s">
        <v>3</v>
      </c>
      <c r="D6" s="5" t="s">
        <v>4</v>
      </c>
      <c r="F6" s="5" t="s">
        <v>5</v>
      </c>
      <c r="G6" s="5" t="s">
        <v>6</v>
      </c>
      <c r="H6" s="5" t="s">
        <v>7</v>
      </c>
    </row>
    <row r="7" spans="1:9" s="5" customFormat="1" ht="12.75" x14ac:dyDescent="0.2">
      <c r="C7" s="5" t="s">
        <v>8</v>
      </c>
      <c r="D7" s="5" t="s">
        <v>9</v>
      </c>
      <c r="E7" s="5" t="s">
        <v>10</v>
      </c>
      <c r="F7" s="5" t="s">
        <v>11</v>
      </c>
      <c r="G7" s="5" t="s">
        <v>11</v>
      </c>
      <c r="H7" s="5" t="s">
        <v>12</v>
      </c>
    </row>
    <row r="8" spans="1:9" s="3" customFormat="1" x14ac:dyDescent="0.25"/>
    <row r="9" spans="1:9" s="3" customFormat="1" x14ac:dyDescent="0.25">
      <c r="B9" s="6" t="s">
        <v>51</v>
      </c>
      <c r="C9" s="6">
        <v>1251</v>
      </c>
      <c r="D9" s="6">
        <v>1</v>
      </c>
      <c r="E9" s="7">
        <f t="shared" ref="E9:E19" si="0">C9*D9</f>
        <v>1251</v>
      </c>
      <c r="F9" s="6">
        <v>400</v>
      </c>
      <c r="G9" s="7">
        <f>F9-F21</f>
        <v>100</v>
      </c>
      <c r="H9" s="3">
        <f t="shared" ref="H9:H19" si="1">E9*G9</f>
        <v>125100</v>
      </c>
      <c r="I9" s="3" t="s">
        <v>13</v>
      </c>
    </row>
    <row r="10" spans="1:9" s="3" customFormat="1" x14ac:dyDescent="0.25">
      <c r="B10" s="6" t="s">
        <v>52</v>
      </c>
      <c r="C10" s="6">
        <v>1076</v>
      </c>
      <c r="D10" s="6">
        <v>1</v>
      </c>
      <c r="E10" s="7">
        <f t="shared" si="0"/>
        <v>1076</v>
      </c>
      <c r="F10" s="6">
        <v>145</v>
      </c>
      <c r="G10" s="7">
        <f>F10-F21</f>
        <v>-155</v>
      </c>
      <c r="H10" s="3">
        <f t="shared" si="1"/>
        <v>-166780</v>
      </c>
    </row>
    <row r="11" spans="1:9" s="3" customFormat="1" x14ac:dyDescent="0.25">
      <c r="B11" s="6" t="s">
        <v>53</v>
      </c>
      <c r="C11" s="6">
        <v>0</v>
      </c>
      <c r="D11" s="6">
        <v>1</v>
      </c>
      <c r="E11" s="7">
        <f t="shared" si="0"/>
        <v>0</v>
      </c>
      <c r="F11" s="6">
        <v>300</v>
      </c>
      <c r="G11" s="7">
        <f>F11-F21</f>
        <v>0</v>
      </c>
      <c r="H11" s="3">
        <f t="shared" si="1"/>
        <v>0</v>
      </c>
    </row>
    <row r="12" spans="1:9" s="3" customFormat="1" x14ac:dyDescent="0.25">
      <c r="B12" s="6" t="s">
        <v>54</v>
      </c>
      <c r="C12" s="6">
        <v>0</v>
      </c>
      <c r="D12" s="6">
        <v>1</v>
      </c>
      <c r="E12" s="7">
        <f t="shared" si="0"/>
        <v>0</v>
      </c>
      <c r="F12" s="6">
        <v>300</v>
      </c>
      <c r="G12" s="7">
        <f>F12-F21</f>
        <v>0</v>
      </c>
      <c r="H12" s="3">
        <f t="shared" si="1"/>
        <v>0</v>
      </c>
    </row>
    <row r="13" spans="1:9" s="3" customFormat="1" x14ac:dyDescent="0.25">
      <c r="B13" s="6" t="s">
        <v>55</v>
      </c>
      <c r="C13" s="6">
        <v>0</v>
      </c>
      <c r="D13" s="6">
        <v>1</v>
      </c>
      <c r="E13" s="7">
        <f t="shared" si="0"/>
        <v>0</v>
      </c>
      <c r="F13" s="6">
        <v>300</v>
      </c>
      <c r="G13" s="7">
        <f>F13-F21</f>
        <v>0</v>
      </c>
      <c r="H13" s="3">
        <f t="shared" si="1"/>
        <v>0</v>
      </c>
    </row>
    <row r="14" spans="1:9" s="3" customFormat="1" x14ac:dyDescent="0.25">
      <c r="B14" s="6" t="s">
        <v>56</v>
      </c>
      <c r="C14" s="6">
        <v>0</v>
      </c>
      <c r="D14" s="6">
        <v>1</v>
      </c>
      <c r="E14" s="7">
        <f t="shared" si="0"/>
        <v>0</v>
      </c>
      <c r="F14" s="6">
        <v>300</v>
      </c>
      <c r="G14" s="7">
        <f>F14-F21</f>
        <v>0</v>
      </c>
      <c r="H14" s="3">
        <f t="shared" si="1"/>
        <v>0</v>
      </c>
    </row>
    <row r="15" spans="1:9" s="3" customFormat="1" x14ac:dyDescent="0.25">
      <c r="B15" s="6" t="s">
        <v>57</v>
      </c>
      <c r="C15" s="6">
        <v>0</v>
      </c>
      <c r="D15" s="6">
        <v>1</v>
      </c>
      <c r="E15" s="7">
        <f t="shared" si="0"/>
        <v>0</v>
      </c>
      <c r="F15" s="6">
        <v>300</v>
      </c>
      <c r="G15" s="7">
        <f>F15-F21</f>
        <v>0</v>
      </c>
      <c r="H15" s="3">
        <f t="shared" si="1"/>
        <v>0</v>
      </c>
    </row>
    <row r="16" spans="1:9" s="3" customFormat="1" x14ac:dyDescent="0.25">
      <c r="B16" s="6" t="s">
        <v>58</v>
      </c>
      <c r="C16" s="6">
        <v>0</v>
      </c>
      <c r="D16" s="6">
        <v>1</v>
      </c>
      <c r="E16" s="7">
        <f t="shared" si="0"/>
        <v>0</v>
      </c>
      <c r="F16" s="6">
        <v>300</v>
      </c>
      <c r="G16" s="7">
        <f>F16-F21</f>
        <v>0</v>
      </c>
      <c r="H16" s="3">
        <f t="shared" si="1"/>
        <v>0</v>
      </c>
    </row>
    <row r="17" spans="1:8" s="3" customFormat="1" x14ac:dyDescent="0.25">
      <c r="B17" s="6" t="s">
        <v>59</v>
      </c>
      <c r="C17" s="6">
        <v>0</v>
      </c>
      <c r="D17" s="6">
        <v>1</v>
      </c>
      <c r="E17" s="7">
        <f t="shared" si="0"/>
        <v>0</v>
      </c>
      <c r="F17" s="6">
        <v>300</v>
      </c>
      <c r="G17" s="7">
        <f>F17-F21</f>
        <v>0</v>
      </c>
      <c r="H17" s="3">
        <f t="shared" si="1"/>
        <v>0</v>
      </c>
    </row>
    <row r="18" spans="1:8" s="3" customFormat="1" x14ac:dyDescent="0.25">
      <c r="B18" s="6" t="s">
        <v>60</v>
      </c>
      <c r="C18" s="6">
        <v>0</v>
      </c>
      <c r="D18" s="6">
        <v>1</v>
      </c>
      <c r="E18" s="7">
        <f t="shared" si="0"/>
        <v>0</v>
      </c>
      <c r="F18" s="6">
        <v>300</v>
      </c>
      <c r="G18" s="7">
        <f>F18-F21</f>
        <v>0</v>
      </c>
      <c r="H18" s="3">
        <f t="shared" si="1"/>
        <v>0</v>
      </c>
    </row>
    <row r="19" spans="1:8" s="3" customFormat="1" x14ac:dyDescent="0.25">
      <c r="B19" s="6" t="s">
        <v>25</v>
      </c>
      <c r="C19" s="6">
        <v>0</v>
      </c>
      <c r="D19" s="6">
        <v>1</v>
      </c>
      <c r="E19" s="7">
        <f t="shared" si="0"/>
        <v>0</v>
      </c>
      <c r="F19" s="6">
        <v>300</v>
      </c>
      <c r="G19" s="7">
        <f>F19-F21</f>
        <v>0</v>
      </c>
      <c r="H19" s="3">
        <f t="shared" si="1"/>
        <v>0</v>
      </c>
    </row>
    <row r="20" spans="1:8" s="3" customFormat="1" x14ac:dyDescent="0.25"/>
    <row r="21" spans="1:8" s="8" customFormat="1" x14ac:dyDescent="0.25">
      <c r="B21" s="8" t="s">
        <v>14</v>
      </c>
      <c r="C21" s="8">
        <f>SUM(C9:C19)</f>
        <v>2327</v>
      </c>
      <c r="E21" s="8">
        <f>SUM(E9:E19)</f>
        <v>2327</v>
      </c>
      <c r="F21" s="6">
        <v>300</v>
      </c>
      <c r="H21" s="8">
        <f>SUM(H9:H19)</f>
        <v>-41680</v>
      </c>
    </row>
    <row r="22" spans="1:8" s="3" customFormat="1" x14ac:dyDescent="0.25"/>
    <row r="23" spans="1:8" s="3" customFormat="1" x14ac:dyDescent="0.25"/>
    <row r="24" spans="1:8" s="3" customFormat="1" ht="15.75" x14ac:dyDescent="0.25">
      <c r="A24" s="4" t="s">
        <v>15</v>
      </c>
      <c r="B24" s="9"/>
      <c r="C24" s="9"/>
      <c r="D24" s="9"/>
      <c r="E24" s="9"/>
      <c r="F24" s="9"/>
      <c r="G24" s="9"/>
      <c r="H24" s="9"/>
    </row>
    <row r="25" spans="1:8" s="3" customFormat="1" x14ac:dyDescent="0.25"/>
    <row r="26" spans="1:8" s="3" customFormat="1" x14ac:dyDescent="0.25">
      <c r="D26" s="3" t="s">
        <v>16</v>
      </c>
      <c r="E26" s="3">
        <f>E31*E28*E29*E33</f>
        <v>27142.857142857138</v>
      </c>
      <c r="F26" s="3" t="s">
        <v>12</v>
      </c>
    </row>
    <row r="27" spans="1:8" s="3" customFormat="1" x14ac:dyDescent="0.25">
      <c r="D27" s="3" t="s">
        <v>16</v>
      </c>
      <c r="E27" s="3">
        <f>E26/(3.41*1000)</f>
        <v>7.9597821533305391</v>
      </c>
      <c r="F27" s="3" t="s">
        <v>17</v>
      </c>
    </row>
    <row r="28" spans="1:8" s="3" customFormat="1" x14ac:dyDescent="0.25">
      <c r="D28" s="3" t="s">
        <v>18</v>
      </c>
      <c r="E28" s="6">
        <v>50</v>
      </c>
      <c r="F28" s="3" t="s">
        <v>19</v>
      </c>
    </row>
    <row r="29" spans="1:8" s="3" customFormat="1" x14ac:dyDescent="0.25">
      <c r="D29" s="3" t="s">
        <v>20</v>
      </c>
      <c r="E29" s="6">
        <v>38</v>
      </c>
      <c r="F29" s="3" t="s">
        <v>19</v>
      </c>
    </row>
    <row r="30" spans="1:8" s="3" customFormat="1" x14ac:dyDescent="0.25">
      <c r="D30" s="3" t="s">
        <v>21</v>
      </c>
      <c r="E30" s="6">
        <v>7</v>
      </c>
      <c r="F30" s="10" t="s">
        <v>22</v>
      </c>
    </row>
    <row r="31" spans="1:8" s="3" customFormat="1" x14ac:dyDescent="0.25">
      <c r="D31" s="3" t="s">
        <v>23</v>
      </c>
      <c r="E31" s="3">
        <f>1/E30</f>
        <v>0.14285714285714285</v>
      </c>
      <c r="F31" s="10" t="s">
        <v>24</v>
      </c>
    </row>
    <row r="32" spans="1:8" s="3" customFormat="1" x14ac:dyDescent="0.25">
      <c r="D32" s="3" t="s">
        <v>25</v>
      </c>
      <c r="E32" s="6">
        <v>2</v>
      </c>
      <c r="F32" s="10" t="s">
        <v>26</v>
      </c>
    </row>
    <row r="33" spans="1:9" s="3" customFormat="1" x14ac:dyDescent="0.25">
      <c r="D33" s="3" t="s">
        <v>6</v>
      </c>
      <c r="E33" s="6">
        <v>100</v>
      </c>
      <c r="F33" s="3" t="s">
        <v>11</v>
      </c>
    </row>
    <row r="34" spans="1:9" s="3" customFormat="1" x14ac:dyDescent="0.25">
      <c r="D34" s="3" t="s">
        <v>27</v>
      </c>
      <c r="E34" s="3">
        <f>E32/E31</f>
        <v>14</v>
      </c>
    </row>
    <row r="35" spans="1:9" s="3" customFormat="1" x14ac:dyDescent="0.25"/>
    <row r="36" spans="1:9" s="3" customFormat="1" ht="15.75" x14ac:dyDescent="0.25">
      <c r="A36" s="4" t="s">
        <v>28</v>
      </c>
      <c r="B36" s="9"/>
      <c r="C36" s="9"/>
      <c r="D36" s="9"/>
      <c r="E36" s="9"/>
      <c r="F36" s="9"/>
      <c r="G36" s="9"/>
      <c r="H36" s="9"/>
    </row>
    <row r="37" spans="1:9" s="3" customFormat="1" ht="15.75" x14ac:dyDescent="0.25">
      <c r="A37" s="4"/>
      <c r="B37" s="9"/>
      <c r="C37" s="9"/>
      <c r="D37" s="9"/>
      <c r="E37" s="9"/>
      <c r="F37" s="9"/>
      <c r="G37" s="9"/>
      <c r="H37" s="9"/>
    </row>
    <row r="38" spans="1:9" s="3" customFormat="1" x14ac:dyDescent="0.25">
      <c r="D38" s="5" t="s">
        <v>29</v>
      </c>
      <c r="H38" s="5" t="s">
        <v>30</v>
      </c>
    </row>
    <row r="39" spans="1:9" s="3" customFormat="1" x14ac:dyDescent="0.25"/>
    <row r="40" spans="1:9" s="3" customFormat="1" x14ac:dyDescent="0.25">
      <c r="C40" s="3" t="s">
        <v>31</v>
      </c>
      <c r="D40" s="3">
        <f>D46*D47*D48*60</f>
        <v>630504</v>
      </c>
      <c r="E40" s="3" t="s">
        <v>32</v>
      </c>
      <c r="G40" s="3" t="s">
        <v>31</v>
      </c>
      <c r="H40" s="3">
        <f>D40/D49</f>
        <v>700560</v>
      </c>
      <c r="I40" s="3" t="s">
        <v>32</v>
      </c>
    </row>
    <row r="41" spans="1:9" s="3" customFormat="1" x14ac:dyDescent="0.25">
      <c r="C41" s="3" t="s">
        <v>31</v>
      </c>
      <c r="D41" s="3">
        <f>D40/12000</f>
        <v>52.542000000000002</v>
      </c>
      <c r="E41" s="3" t="s">
        <v>33</v>
      </c>
      <c r="G41" s="3" t="s">
        <v>31</v>
      </c>
      <c r="H41" s="3">
        <f>H40/12000</f>
        <v>58.38</v>
      </c>
      <c r="I41" s="3" t="s">
        <v>33</v>
      </c>
    </row>
    <row r="42" spans="1:9" s="3" customFormat="1" x14ac:dyDescent="0.25">
      <c r="C42" s="3" t="s">
        <v>31</v>
      </c>
      <c r="D42" s="3">
        <f>D40/15000</f>
        <v>42.0336</v>
      </c>
      <c r="E42" s="3" t="s">
        <v>34</v>
      </c>
      <c r="G42" s="3" t="s">
        <v>31</v>
      </c>
      <c r="H42" s="3">
        <f>H40/15000</f>
        <v>46.704000000000001</v>
      </c>
      <c r="I42" s="3" t="s">
        <v>34</v>
      </c>
    </row>
    <row r="43" spans="1:9" s="3" customFormat="1" x14ac:dyDescent="0.25">
      <c r="C43" s="3" t="s">
        <v>31</v>
      </c>
      <c r="D43" s="3">
        <f>D40/(3.41*1000)</f>
        <v>184.89853372434018</v>
      </c>
      <c r="E43" s="3" t="s">
        <v>17</v>
      </c>
      <c r="G43" s="3" t="s">
        <v>31</v>
      </c>
      <c r="H43" s="3">
        <f>H40/(3.41*1000)</f>
        <v>205.44281524926686</v>
      </c>
      <c r="I43" s="3" t="s">
        <v>17</v>
      </c>
    </row>
    <row r="44" spans="1:9" s="3" customFormat="1" x14ac:dyDescent="0.25">
      <c r="C44" s="3" t="s">
        <v>35</v>
      </c>
      <c r="D44" s="6">
        <v>36</v>
      </c>
      <c r="E44" s="3" t="s">
        <v>36</v>
      </c>
      <c r="G44" s="3" t="s">
        <v>35</v>
      </c>
      <c r="H44" s="3">
        <f>H46/(8.34*H45)</f>
        <v>16.47058823529412</v>
      </c>
      <c r="I44" s="3" t="s">
        <v>36</v>
      </c>
    </row>
    <row r="45" spans="1:9" s="3" customFormat="1" x14ac:dyDescent="0.25">
      <c r="C45" s="3" t="s">
        <v>37</v>
      </c>
      <c r="D45" s="6">
        <v>1</v>
      </c>
      <c r="G45" s="3" t="s">
        <v>37</v>
      </c>
      <c r="H45" s="6">
        <v>1</v>
      </c>
    </row>
    <row r="46" spans="1:9" s="3" customFormat="1" x14ac:dyDescent="0.25">
      <c r="C46" s="3" t="s">
        <v>3</v>
      </c>
      <c r="D46" s="7">
        <f>D44*8.34*D45</f>
        <v>300.24</v>
      </c>
      <c r="E46" s="3" t="s">
        <v>38</v>
      </c>
      <c r="G46" s="3" t="s">
        <v>3</v>
      </c>
      <c r="H46" s="7">
        <f>H40/(H47*H48*60)</f>
        <v>137.36470588235295</v>
      </c>
      <c r="I46" s="3" t="s">
        <v>38</v>
      </c>
    </row>
    <row r="47" spans="1:9" s="3" customFormat="1" x14ac:dyDescent="0.25">
      <c r="C47" s="3" t="s">
        <v>4</v>
      </c>
      <c r="D47" s="6">
        <v>1</v>
      </c>
      <c r="E47" s="3" t="s">
        <v>39</v>
      </c>
      <c r="G47" s="3" t="s">
        <v>4</v>
      </c>
      <c r="H47" s="6">
        <v>1</v>
      </c>
      <c r="I47" s="3" t="s">
        <v>39</v>
      </c>
    </row>
    <row r="48" spans="1:9" s="3" customFormat="1" x14ac:dyDescent="0.25">
      <c r="C48" s="3" t="s">
        <v>6</v>
      </c>
      <c r="D48" s="6">
        <v>35</v>
      </c>
      <c r="E48" s="3" t="s">
        <v>11</v>
      </c>
      <c r="G48" s="3" t="s">
        <v>6</v>
      </c>
      <c r="H48" s="6">
        <v>85</v>
      </c>
      <c r="I48" s="3" t="s">
        <v>11</v>
      </c>
    </row>
    <row r="49" spans="1:8" s="3" customFormat="1" x14ac:dyDescent="0.25">
      <c r="C49" s="3" t="s">
        <v>40</v>
      </c>
      <c r="D49" s="6">
        <v>0.9</v>
      </c>
    </row>
    <row r="50" spans="1:8" s="3" customFormat="1" x14ac:dyDescent="0.25">
      <c r="D50" s="6"/>
    </row>
    <row r="51" spans="1:8" s="3" customFormat="1" x14ac:dyDescent="0.25">
      <c r="D51" s="6"/>
    </row>
    <row r="52" spans="1:8" s="3" customFormat="1" x14ac:dyDescent="0.25"/>
    <row r="53" spans="1:8" s="3" customFormat="1" ht="15.75" x14ac:dyDescent="0.25">
      <c r="A53" s="4" t="s">
        <v>41</v>
      </c>
      <c r="B53" s="9"/>
      <c r="C53" s="9"/>
      <c r="D53" s="9"/>
      <c r="E53" s="9"/>
      <c r="F53" s="9"/>
      <c r="G53" s="9"/>
      <c r="H53" s="9"/>
    </row>
    <row r="54" spans="1:8" s="3" customFormat="1" x14ac:dyDescent="0.25"/>
    <row r="55" spans="1:8" s="3" customFormat="1" x14ac:dyDescent="0.25">
      <c r="C55" s="3" t="s">
        <v>42</v>
      </c>
      <c r="D55" s="3">
        <f>D61*D62*D63</f>
        <v>188484</v>
      </c>
      <c r="E55" s="3" t="s">
        <v>43</v>
      </c>
    </row>
    <row r="56" spans="1:8" s="3" customFormat="1" x14ac:dyDescent="0.25">
      <c r="C56" s="3" t="s">
        <v>44</v>
      </c>
      <c r="D56" s="6">
        <v>70</v>
      </c>
      <c r="E56" s="3" t="s">
        <v>45</v>
      </c>
    </row>
    <row r="57" spans="1:8" s="3" customFormat="1" x14ac:dyDescent="0.25">
      <c r="C57" s="3" t="s">
        <v>46</v>
      </c>
      <c r="D57" s="3">
        <f>D55*(60/D56)</f>
        <v>161557.71428571429</v>
      </c>
      <c r="E57" s="3" t="s">
        <v>12</v>
      </c>
    </row>
    <row r="58" spans="1:8" s="3" customFormat="1" x14ac:dyDescent="0.25">
      <c r="C58" s="3" t="s">
        <v>46</v>
      </c>
      <c r="D58" s="3">
        <f>D57/(3.41*1000)</f>
        <v>47.377628822790115</v>
      </c>
      <c r="E58" s="3" t="s">
        <v>17</v>
      </c>
    </row>
    <row r="59" spans="1:8" s="3" customFormat="1" x14ac:dyDescent="0.25">
      <c r="C59" s="3" t="s">
        <v>47</v>
      </c>
      <c r="D59" s="6">
        <v>113</v>
      </c>
      <c r="E59" s="3" t="s">
        <v>48</v>
      </c>
    </row>
    <row r="60" spans="1:8" s="3" customFormat="1" x14ac:dyDescent="0.25">
      <c r="C60" s="3" t="s">
        <v>37</v>
      </c>
      <c r="D60" s="6">
        <v>1</v>
      </c>
    </row>
    <row r="61" spans="1:8" s="3" customFormat="1" x14ac:dyDescent="0.25">
      <c r="C61" s="3" t="s">
        <v>49</v>
      </c>
      <c r="D61" s="7">
        <f>D59*8.34*D60</f>
        <v>942.42</v>
      </c>
      <c r="E61" s="3" t="s">
        <v>50</v>
      </c>
    </row>
    <row r="62" spans="1:8" s="3" customFormat="1" x14ac:dyDescent="0.25">
      <c r="C62" s="3" t="s">
        <v>4</v>
      </c>
      <c r="D62" s="6">
        <v>1</v>
      </c>
      <c r="E62" s="3" t="s">
        <v>39</v>
      </c>
    </row>
    <row r="63" spans="1:8" s="3" customFormat="1" x14ac:dyDescent="0.25">
      <c r="C63" s="3" t="s">
        <v>6</v>
      </c>
      <c r="D63" s="6">
        <v>200</v>
      </c>
      <c r="E63" s="3" t="s">
        <v>11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Schott</dc:creator>
  <cp:lastModifiedBy>John Schott</cp:lastModifiedBy>
  <dcterms:created xsi:type="dcterms:W3CDTF">2023-04-29T19:34:05Z</dcterms:created>
  <dcterms:modified xsi:type="dcterms:W3CDTF">2023-04-29T19:36:37Z</dcterms:modified>
</cp:coreProperties>
</file>